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ston &amp; S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D1B21"/>
      </patternFill>
    </fill>
    <fill>
      <patternFill patternType="solid">
        <fgColor rgb="00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2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2" fillId="3" borderId="0" pivotButton="0" quotePrefix="0" xfId="0"/>
    <xf numFmtId="0" fontId="0" fillId="3" borderId="0" pivotButton="0" quotePrefix="0" xfId="0"/>
    <xf numFmtId="0" fontId="0" fillId="2" borderId="0" pivotButton="0" quotePrefix="0" xfId="0"/>
    <xf numFmtId="2" fontId="0" fillId="0" borderId="0" pivotButton="0" quotePrefix="0" xfId="0"/>
    <xf numFmtId="0" fontId="3" fillId="4" borderId="0" pivotButton="0" quotePrefix="0" xfId="0"/>
    <xf numFmtId="2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  <col width="3" customWidth="1" min="9" max="9"/>
    <col width="40" customWidth="1" min="10" max="10"/>
    <col width="14" customWidth="1" min="11" max="11"/>
  </cols>
  <sheetData>
    <row r="1">
      <c r="A1" s="1" t="inlineStr">
        <is>
          <t>Croston &amp; SBA forecast — Demand Bench template (kiranputhezhath.com)</t>
        </is>
      </c>
    </row>
    <row r="2">
      <c r="A2" t="inlineStr">
        <is>
          <t>Smoothing constant α</t>
        </is>
      </c>
      <c r="B2" s="2" t="n">
        <v>0.1</v>
      </c>
      <c r="C2" t="inlineStr">
        <is>
          <t>Type monthly demand in column B (yellow), oldest first. Keep zeros. Everything else calculates.</t>
        </is>
      </c>
    </row>
    <row r="4" ht="32" customHeight="1">
      <c r="A4" s="3" t="inlineStr">
        <is>
          <t>Period</t>
        </is>
      </c>
      <c r="B4" s="3" t="inlineStr">
        <is>
          <t>Demand</t>
        </is>
      </c>
      <c r="C4" s="3" t="inlineStr">
        <is>
          <t>Periods since last demand (q)</t>
        </is>
      </c>
      <c r="D4" s="3" t="inlineStr">
        <is>
          <t>Size estimate (z)</t>
        </is>
      </c>
      <c r="E4" s="3" t="inlineStr">
        <is>
          <t>Interval estimate (p)</t>
        </is>
      </c>
      <c r="F4" s="3" t="inlineStr">
        <is>
          <t>Croston rate (z / p)</t>
        </is>
      </c>
      <c r="G4" s="3" t="inlineStr">
        <is>
          <t>SBA rate</t>
        </is>
      </c>
      <c r="H4" s="3" t="inlineStr">
        <is>
          <t>Non-zero sizes</t>
        </is>
      </c>
      <c r="J4" s="4" t="inlineStr">
        <is>
          <t>Summary</t>
        </is>
      </c>
      <c r="K4" s="5" t="n"/>
    </row>
    <row r="5">
      <c r="A5" t="n">
        <v>1</v>
      </c>
      <c r="B5" s="6" t="n">
        <v>0</v>
      </c>
      <c r="C5" t="n">
        <v>1</v>
      </c>
      <c r="D5" s="7">
        <f>IF(N(B5)&gt;0,B5,"")</f>
        <v/>
      </c>
      <c r="E5" s="7">
        <f>IF(N(B5)&gt;0,C5,"")</f>
        <v/>
      </c>
      <c r="F5" s="7">
        <f>IF(D5="","",D5/E5)</f>
        <v/>
      </c>
      <c r="G5" s="7">
        <f>IF(F5="","",(1-$B$2/2)*F5)</f>
        <v/>
      </c>
      <c r="H5">
        <f>IF(N(B5)&gt;0,B5,"")</f>
        <v/>
      </c>
      <c r="J5" t="inlineStr">
        <is>
          <t>Months of history</t>
        </is>
      </c>
      <c r="K5" s="8">
        <f>COUNT(B5:B40)</f>
        <v/>
      </c>
    </row>
    <row r="6">
      <c r="A6" t="n">
        <v>2</v>
      </c>
      <c r="B6" s="6" t="n">
        <v>0</v>
      </c>
      <c r="C6">
        <f>IF(N(B5)&gt;0,1,C5+1)</f>
        <v/>
      </c>
      <c r="D6" s="7">
        <f>IF(N(B6)&gt;0,IF(D5="",B6,D5+$B$2*(B6-D5)),D5)</f>
        <v/>
      </c>
      <c r="E6" s="7">
        <f>IF(N(B6)&gt;0,IF(E5="",C6,E5+$B$2*(C6-E5)),E5)</f>
        <v/>
      </c>
      <c r="F6" s="7">
        <f>IF(D6="","",D6/E6)</f>
        <v/>
      </c>
      <c r="G6" s="7">
        <f>IF(F6="","",(1-$B$2/2)*F6)</f>
        <v/>
      </c>
      <c r="H6">
        <f>IF(N(B6)&gt;0,B6,"")</f>
        <v/>
      </c>
      <c r="J6" t="inlineStr">
        <is>
          <t>Months with demand</t>
        </is>
      </c>
      <c r="K6" s="8">
        <f>COUNTIF(B5:B40,"&gt;0")</f>
        <v/>
      </c>
    </row>
    <row r="7">
      <c r="A7" t="n">
        <v>3</v>
      </c>
      <c r="B7" s="6" t="n">
        <v>14</v>
      </c>
      <c r="C7">
        <f>IF(N(B6)&gt;0,1,C6+1)</f>
        <v/>
      </c>
      <c r="D7" s="7">
        <f>IF(N(B7)&gt;0,IF(D6="",B7,D6+$B$2*(B7-D6)),D6)</f>
        <v/>
      </c>
      <c r="E7" s="7">
        <f>IF(N(B7)&gt;0,IF(E6="",C7,E6+$B$2*(C7-E6)),E6)</f>
        <v/>
      </c>
      <c r="F7" s="7">
        <f>IF(D7="","",D7/E7)</f>
        <v/>
      </c>
      <c r="G7" s="7">
        <f>IF(F7="","",(1-$B$2/2)*F7)</f>
        <v/>
      </c>
      <c r="H7">
        <f>IF(N(B7)&gt;0,B7,"")</f>
        <v/>
      </c>
      <c r="J7" t="inlineStr">
        <is>
          <t>ADI (months ÷ months with demand)</t>
        </is>
      </c>
      <c r="K7" s="9">
        <f>IF(K6=0,"",K5/K6)</f>
        <v/>
      </c>
    </row>
    <row r="8">
      <c r="A8" t="n">
        <v>4</v>
      </c>
      <c r="B8" s="6" t="n">
        <v>0</v>
      </c>
      <c r="C8">
        <f>IF(N(B7)&gt;0,1,C7+1)</f>
        <v/>
      </c>
      <c r="D8" s="7">
        <f>IF(N(B8)&gt;0,IF(D7="",B8,D7+$B$2*(B8-D7)),D7)</f>
        <v/>
      </c>
      <c r="E8" s="7">
        <f>IF(N(B8)&gt;0,IF(E7="",C8,E7+$B$2*(C8-E7)),E7)</f>
        <v/>
      </c>
      <c r="F8" s="7">
        <f>IF(D8="","",D8/E8)</f>
        <v/>
      </c>
      <c r="G8" s="7">
        <f>IF(F8="","",(1-$B$2/2)*F8)</f>
        <v/>
      </c>
      <c r="H8">
        <f>IF(N(B8)&gt;0,B8,"")</f>
        <v/>
      </c>
      <c r="J8" t="inlineStr">
        <is>
          <t>CV² of non-zero sizes</t>
        </is>
      </c>
      <c r="K8" s="9">
        <f>IF(K6&lt;2,"",VAR(H5:H40)/AVERAGE(H5:H40)^2)</f>
        <v/>
      </c>
    </row>
    <row r="9">
      <c r="A9" t="n">
        <v>5</v>
      </c>
      <c r="B9" s="6" t="n">
        <v>0</v>
      </c>
      <c r="C9">
        <f>IF(N(B8)&gt;0,1,C8+1)</f>
        <v/>
      </c>
      <c r="D9" s="7">
        <f>IF(N(B9)&gt;0,IF(D8="",B9,D8+$B$2*(B9-D8)),D8)</f>
        <v/>
      </c>
      <c r="E9" s="7">
        <f>IF(N(B9)&gt;0,IF(E8="",C9,E8+$B$2*(C9-E8)),E8)</f>
        <v/>
      </c>
      <c r="F9" s="7">
        <f>IF(D9="","",D9/E9)</f>
        <v/>
      </c>
      <c r="G9" s="7">
        <f>IF(F9="","",(1-$B$2/2)*F9)</f>
        <v/>
      </c>
      <c r="H9">
        <f>IF(N(B9)&gt;0,B9,"")</f>
        <v/>
      </c>
      <c r="J9" t="inlineStr">
        <is>
          <t>Demand pattern (SBC 2005: 1.32 / 0.49)</t>
        </is>
      </c>
      <c r="K9" s="8">
        <f>IF(K7="","",IF(K7&lt;1.32,IF(K8&lt;0.49,"Smooth","Erratic"),IF(K8&lt;0.49,"Intermittent","Lumpy")))</f>
        <v/>
      </c>
    </row>
    <row r="10">
      <c r="A10" t="n">
        <v>6</v>
      </c>
      <c r="B10" s="6" t="n">
        <v>9</v>
      </c>
      <c r="C10">
        <f>IF(N(B9)&gt;0,1,C9+1)</f>
        <v/>
      </c>
      <c r="D10" s="7">
        <f>IF(N(B10)&gt;0,IF(D9="",B10,D9+$B$2*(B10-D9)),D9)</f>
        <v/>
      </c>
      <c r="E10" s="7">
        <f>IF(N(B10)&gt;0,IF(E9="",C10,E9+$B$2*(C10-E9)),E9)</f>
        <v/>
      </c>
      <c r="F10" s="7">
        <f>IF(D10="","",D10/E10)</f>
        <v/>
      </c>
      <c r="G10" s="7">
        <f>IF(F10="","",(1-$B$2/2)*F10)</f>
        <v/>
      </c>
      <c r="H10">
        <f>IF(N(B10)&gt;0,B10,"")</f>
        <v/>
      </c>
      <c r="J10" t="inlineStr">
        <is>
          <t>Next-month forecast — Croston</t>
        </is>
      </c>
      <c r="K10" s="9">
        <f>IFERROR(LOOKUP(2,1/(F5:F40&lt;&gt;""),F5:F40),"")</f>
        <v/>
      </c>
    </row>
    <row r="11">
      <c r="A11" t="n">
        <v>7</v>
      </c>
      <c r="B11" s="6" t="n">
        <v>0</v>
      </c>
      <c r="C11">
        <f>IF(N(B10)&gt;0,1,C10+1)</f>
        <v/>
      </c>
      <c r="D11" s="7">
        <f>IF(N(B11)&gt;0,IF(D10="",B11,D10+$B$2*(B11-D10)),D10)</f>
        <v/>
      </c>
      <c r="E11" s="7">
        <f>IF(N(B11)&gt;0,IF(E10="",C11,E10+$B$2*(C11-E10)),E10)</f>
        <v/>
      </c>
      <c r="F11" s="7">
        <f>IF(D11="","",D11/E11)</f>
        <v/>
      </c>
      <c r="G11" s="7">
        <f>IF(F11="","",(1-$B$2/2)*F11)</f>
        <v/>
      </c>
      <c r="H11">
        <f>IF(N(B11)&gt;0,B11,"")</f>
        <v/>
      </c>
      <c r="J11" t="inlineStr">
        <is>
          <t>Next-month forecast — SBA</t>
        </is>
      </c>
      <c r="K11" s="9">
        <f>IFERROR(LOOKUP(2,1/(G5:G40&lt;&gt;""),G5:G40),"")</f>
        <v/>
      </c>
    </row>
    <row r="12">
      <c r="A12" t="n">
        <v>8</v>
      </c>
      <c r="B12" s="6" t="n">
        <v>0</v>
      </c>
      <c r="C12">
        <f>IF(N(B11)&gt;0,1,C11+1)</f>
        <v/>
      </c>
      <c r="D12" s="7">
        <f>IF(N(B12)&gt;0,IF(D11="",B12,D11+$B$2*(B12-D11)),D11)</f>
        <v/>
      </c>
      <c r="E12" s="7">
        <f>IF(N(B12)&gt;0,IF(E11="",C12,E11+$B$2*(C12-E11)),E11)</f>
        <v/>
      </c>
      <c r="F12" s="7">
        <f>IF(D12="","",D12/E12)</f>
        <v/>
      </c>
      <c r="G12" s="7">
        <f>IF(F12="","",(1-$B$2/2)*F12)</f>
        <v/>
      </c>
      <c r="H12">
        <f>IF(N(B12)&gt;0,B12,"")</f>
        <v/>
      </c>
    </row>
    <row r="13">
      <c r="A13" t="n">
        <v>9</v>
      </c>
      <c r="B13" s="6" t="n">
        <v>0</v>
      </c>
      <c r="C13">
        <f>IF(N(B12)&gt;0,1,C12+1)</f>
        <v/>
      </c>
      <c r="D13" s="7">
        <f>IF(N(B13)&gt;0,IF(D12="",B13,D12+$B$2*(B13-D12)),D12)</f>
        <v/>
      </c>
      <c r="E13" s="7">
        <f>IF(N(B13)&gt;0,IF(E12="",C13,E12+$B$2*(C13-E12)),E12)</f>
        <v/>
      </c>
      <c r="F13" s="7">
        <f>IF(D13="","",D13/E13)</f>
        <v/>
      </c>
      <c r="G13" s="7">
        <f>IF(F13="","",(1-$B$2/2)*F13)</f>
        <v/>
      </c>
      <c r="H13">
        <f>IF(N(B13)&gt;0,B13,"")</f>
        <v/>
      </c>
    </row>
    <row r="14">
      <c r="A14" t="n">
        <v>10</v>
      </c>
      <c r="B14" s="6" t="n">
        <v>21</v>
      </c>
      <c r="C14">
        <f>IF(N(B13)&gt;0,1,C13+1)</f>
        <v/>
      </c>
      <c r="D14" s="7">
        <f>IF(N(B14)&gt;0,IF(D13="",B14,D13+$B$2*(B14-D13)),D13)</f>
        <v/>
      </c>
      <c r="E14" s="7">
        <f>IF(N(B14)&gt;0,IF(E13="",C14,E13+$B$2*(C14-E13)),E13)</f>
        <v/>
      </c>
      <c r="F14" s="7">
        <f>IF(D14="","",D14/E14)</f>
        <v/>
      </c>
      <c r="G14" s="7">
        <f>IF(F14="","",(1-$B$2/2)*F14)</f>
        <v/>
      </c>
      <c r="H14">
        <f>IF(N(B14)&gt;0,B14,"")</f>
        <v/>
      </c>
      <c r="J14" s="10" t="inlineStr">
        <is>
          <t>How to read it</t>
        </is>
      </c>
    </row>
    <row r="15">
      <c r="A15" t="n">
        <v>11</v>
      </c>
      <c r="B15" s="6" t="n">
        <v>0</v>
      </c>
      <c r="C15">
        <f>IF(N(B14)&gt;0,1,C14+1)</f>
        <v/>
      </c>
      <c r="D15" s="7">
        <f>IF(N(B15)&gt;0,IF(D14="",B15,D14+$B$2*(B15-D14)),D14)</f>
        <v/>
      </c>
      <c r="E15" s="7">
        <f>IF(N(B15)&gt;0,IF(E14="",C15,E14+$B$2*(C15-E14)),E14)</f>
        <v/>
      </c>
      <c r="F15" s="7">
        <f>IF(D15="","",D15/E15)</f>
        <v/>
      </c>
      <c r="G15" s="7">
        <f>IF(F15="","",(1-$B$2/2)*F15)</f>
        <v/>
      </c>
      <c r="H15">
        <f>IF(N(B15)&gt;0,B15,"")</f>
        <v/>
      </c>
      <c r="J15" t="inlineStr">
        <is>
          <t>• Croston updates the size (z) and the interval (p) only in months with demand, so the rate z/p stays flat through runs of zeros.</t>
        </is>
      </c>
    </row>
    <row r="16">
      <c r="A16" t="n">
        <v>12</v>
      </c>
      <c r="B16" s="6" t="n">
        <v>6</v>
      </c>
      <c r="C16">
        <f>IF(N(B15)&gt;0,1,C15+1)</f>
        <v/>
      </c>
      <c r="D16" s="7">
        <f>IF(N(B16)&gt;0,IF(D15="",B16,D15+$B$2*(B16-D15)),D15)</f>
        <v/>
      </c>
      <c r="E16" s="7">
        <f>IF(N(B16)&gt;0,IF(E15="",C16,E15+$B$2*(C16-E15)),E15)</f>
        <v/>
      </c>
      <c r="F16" s="7">
        <f>IF(D16="","",D16/E16)</f>
        <v/>
      </c>
      <c r="G16" s="7">
        <f>IF(F16="","",(1-$B$2/2)*F16)</f>
        <v/>
      </c>
      <c r="H16">
        <f>IF(N(B16)&gt;0,B16,"")</f>
        <v/>
      </c>
      <c r="J16" t="inlineStr">
        <is>
          <t>• SBA multiplies Croston by (1 − α/2) to remove Croston's known upward bias (Syntetos &amp; Boylan, 2001).</t>
        </is>
      </c>
    </row>
    <row r="17">
      <c r="A17" t="n">
        <v>13</v>
      </c>
      <c r="B17" s="6" t="n">
        <v>0</v>
      </c>
      <c r="C17">
        <f>IF(N(B16)&gt;0,1,C16+1)</f>
        <v/>
      </c>
      <c r="D17" s="7">
        <f>IF(N(B17)&gt;0,IF(D16="",B17,D16+$B$2*(B17-D16)),D16)</f>
        <v/>
      </c>
      <c r="E17" s="7">
        <f>IF(N(B17)&gt;0,IF(E16="",C17,E16+$B$2*(C17-E16)),E16)</f>
        <v/>
      </c>
      <c r="F17" s="7">
        <f>IF(D17="","",D17/E17)</f>
        <v/>
      </c>
      <c r="G17" s="7">
        <f>IF(F17="","",(1-$B$2/2)*F17)</f>
        <v/>
      </c>
      <c r="H17">
        <f>IF(N(B17)&gt;0,B17,"")</f>
        <v/>
      </c>
      <c r="J17" t="inlineStr">
        <is>
          <t>• The rate is demand per month. Multiply by 3, 6 or 12 for a quarter, half-year or year.</t>
        </is>
      </c>
    </row>
    <row r="18">
      <c r="A18" t="n">
        <v>14</v>
      </c>
      <c r="B18" s="6" t="n">
        <v>0</v>
      </c>
      <c r="C18">
        <f>IF(N(B17)&gt;0,1,C17+1)</f>
        <v/>
      </c>
      <c r="D18" s="7">
        <f>IF(N(B18)&gt;0,IF(D17="",B18,D17+$B$2*(B18-D17)),D17)</f>
        <v/>
      </c>
      <c r="E18" s="7">
        <f>IF(N(B18)&gt;0,IF(E17="",C18,E17+$B$2*(C18-E17)),E17)</f>
        <v/>
      </c>
      <c r="F18" s="7">
        <f>IF(D18="","",D18/E18)</f>
        <v/>
      </c>
      <c r="G18" s="7">
        <f>IF(F18="","",(1-$B$2/2)*F18)</f>
        <v/>
      </c>
      <c r="H18">
        <f>IF(N(B18)&gt;0,B18,"")</f>
        <v/>
      </c>
      <c r="J18" t="inlineStr">
        <is>
          <t>• α is fixed here. Demand Bench fits α for each SKU, adds TSB and ADIDA, and backtests all of them on the same periods:</t>
        </is>
      </c>
    </row>
    <row r="19">
      <c r="A19" t="n">
        <v>15</v>
      </c>
      <c r="B19" s="6" t="n">
        <v>12</v>
      </c>
      <c r="C19">
        <f>IF(N(B18)&gt;0,1,C18+1)</f>
        <v/>
      </c>
      <c r="D19" s="7">
        <f>IF(N(B19)&gt;0,IF(D18="",B19,D18+$B$2*(B19-D18)),D18)</f>
        <v/>
      </c>
      <c r="E19" s="7">
        <f>IF(N(B19)&gt;0,IF(E18="",C19,E18+$B$2*(C19-E18)),E18)</f>
        <v/>
      </c>
      <c r="F19" s="7">
        <f>IF(D19="","",D19/E19)</f>
        <v/>
      </c>
      <c r="G19" s="7">
        <f>IF(F19="","",(1-$B$2/2)*F19)</f>
        <v/>
      </c>
      <c r="H19">
        <f>IF(N(B19)&gt;0,B19,"")</f>
        <v/>
      </c>
      <c r="J19" t="inlineStr">
        <is>
          <t xml:space="preserve">  https://kiranputhezhath.com/</t>
        </is>
      </c>
    </row>
    <row r="20">
      <c r="A20" t="n">
        <v>16</v>
      </c>
      <c r="B20" s="6" t="n">
        <v>0</v>
      </c>
      <c r="C20">
        <f>IF(N(B19)&gt;0,1,C19+1)</f>
        <v/>
      </c>
      <c r="D20" s="7">
        <f>IF(N(B20)&gt;0,IF(D19="",B20,D19+$B$2*(B20-D19)),D19)</f>
        <v/>
      </c>
      <c r="E20" s="7">
        <f>IF(N(B20)&gt;0,IF(E19="",C20,E19+$B$2*(C20-E19)),E19)</f>
        <v/>
      </c>
      <c r="F20" s="7">
        <f>IF(D20="","",D20/E20)</f>
        <v/>
      </c>
      <c r="G20" s="7">
        <f>IF(F20="","",(1-$B$2/2)*F20)</f>
        <v/>
      </c>
      <c r="H20">
        <f>IF(N(B20)&gt;0,B20,"")</f>
        <v/>
      </c>
    </row>
    <row r="21">
      <c r="A21" t="n">
        <v>17</v>
      </c>
      <c r="B21" s="6" t="n">
        <v>0</v>
      </c>
      <c r="C21">
        <f>IF(N(B20)&gt;0,1,C20+1)</f>
        <v/>
      </c>
      <c r="D21" s="7">
        <f>IF(N(B21)&gt;0,IF(D20="",B21,D20+$B$2*(B21-D20)),D20)</f>
        <v/>
      </c>
      <c r="E21" s="7">
        <f>IF(N(B21)&gt;0,IF(E20="",C21,E20+$B$2*(C21-E20)),E20)</f>
        <v/>
      </c>
      <c r="F21" s="7">
        <f>IF(D21="","",D21/E21)</f>
        <v/>
      </c>
      <c r="G21" s="7">
        <f>IF(F21="","",(1-$B$2/2)*F21)</f>
        <v/>
      </c>
      <c r="H21">
        <f>IF(N(B21)&gt;0,B21,"")</f>
        <v/>
      </c>
    </row>
    <row r="22">
      <c r="A22" t="n">
        <v>18</v>
      </c>
      <c r="B22" s="6" t="n">
        <v>0</v>
      </c>
      <c r="C22">
        <f>IF(N(B21)&gt;0,1,C21+1)</f>
        <v/>
      </c>
      <c r="D22" s="7">
        <f>IF(N(B22)&gt;0,IF(D21="",B22,D21+$B$2*(B22-D21)),D21)</f>
        <v/>
      </c>
      <c r="E22" s="7">
        <f>IF(N(B22)&gt;0,IF(E21="",C22,E21+$B$2*(C22-E21)),E21)</f>
        <v/>
      </c>
      <c r="F22" s="7">
        <f>IF(D22="","",D22/E22)</f>
        <v/>
      </c>
      <c r="G22" s="7">
        <f>IF(F22="","",(1-$B$2/2)*F22)</f>
        <v/>
      </c>
      <c r="H22">
        <f>IF(N(B22)&gt;0,B22,"")</f>
        <v/>
      </c>
    </row>
    <row r="23">
      <c r="A23" t="n">
        <v>19</v>
      </c>
      <c r="B23" s="6" t="n">
        <v>0</v>
      </c>
      <c r="C23">
        <f>IF(N(B22)&gt;0,1,C22+1)</f>
        <v/>
      </c>
      <c r="D23" s="7">
        <f>IF(N(B23)&gt;0,IF(D22="",B23,D22+$B$2*(B23-D22)),D22)</f>
        <v/>
      </c>
      <c r="E23" s="7">
        <f>IF(N(B23)&gt;0,IF(E22="",C23,E22+$B$2*(C23-E22)),E22)</f>
        <v/>
      </c>
      <c r="F23" s="7">
        <f>IF(D23="","",D23/E23)</f>
        <v/>
      </c>
      <c r="G23" s="7">
        <f>IF(F23="","",(1-$B$2/2)*F23)</f>
        <v/>
      </c>
      <c r="H23">
        <f>IF(N(B23)&gt;0,B23,"")</f>
        <v/>
      </c>
    </row>
    <row r="24">
      <c r="A24" t="n">
        <v>20</v>
      </c>
      <c r="B24" s="6" t="n">
        <v>17</v>
      </c>
      <c r="C24">
        <f>IF(N(B23)&gt;0,1,C23+1)</f>
        <v/>
      </c>
      <c r="D24" s="7">
        <f>IF(N(B24)&gt;0,IF(D23="",B24,D23+$B$2*(B24-D23)),D23)</f>
        <v/>
      </c>
      <c r="E24" s="7">
        <f>IF(N(B24)&gt;0,IF(E23="",C24,E23+$B$2*(C24-E23)),E23)</f>
        <v/>
      </c>
      <c r="F24" s="7">
        <f>IF(D24="","",D24/E24)</f>
        <v/>
      </c>
      <c r="G24" s="7">
        <f>IF(F24="","",(1-$B$2/2)*F24)</f>
        <v/>
      </c>
      <c r="H24">
        <f>IF(N(B24)&gt;0,B24,"")</f>
        <v/>
      </c>
    </row>
    <row r="25">
      <c r="A25" t="n">
        <v>21</v>
      </c>
      <c r="B25" s="6" t="n">
        <v>0</v>
      </c>
      <c r="C25">
        <f>IF(N(B24)&gt;0,1,C24+1)</f>
        <v/>
      </c>
      <c r="D25" s="7">
        <f>IF(N(B25)&gt;0,IF(D24="",B25,D24+$B$2*(B25-D24)),D24)</f>
        <v/>
      </c>
      <c r="E25" s="7">
        <f>IF(N(B25)&gt;0,IF(E24="",C25,E24+$B$2*(C25-E24)),E24)</f>
        <v/>
      </c>
      <c r="F25" s="7">
        <f>IF(D25="","",D25/E25)</f>
        <v/>
      </c>
      <c r="G25" s="7">
        <f>IF(F25="","",(1-$B$2/2)*F25)</f>
        <v/>
      </c>
      <c r="H25">
        <f>IF(N(B25)&gt;0,B25,"")</f>
        <v/>
      </c>
    </row>
    <row r="26">
      <c r="A26" t="n">
        <v>22</v>
      </c>
      <c r="B26" s="6" t="n">
        <v>8</v>
      </c>
      <c r="C26">
        <f>IF(N(B25)&gt;0,1,C25+1)</f>
        <v/>
      </c>
      <c r="D26" s="7">
        <f>IF(N(B26)&gt;0,IF(D25="",B26,D25+$B$2*(B26-D25)),D25)</f>
        <v/>
      </c>
      <c r="E26" s="7">
        <f>IF(N(B26)&gt;0,IF(E25="",C26,E25+$B$2*(C26-E25)),E25)</f>
        <v/>
      </c>
      <c r="F26" s="7">
        <f>IF(D26="","",D26/E26)</f>
        <v/>
      </c>
      <c r="G26" s="7">
        <f>IF(F26="","",(1-$B$2/2)*F26)</f>
        <v/>
      </c>
      <c r="H26">
        <f>IF(N(B26)&gt;0,B26,"")</f>
        <v/>
      </c>
    </row>
    <row r="27">
      <c r="A27" t="n">
        <v>23</v>
      </c>
      <c r="B27" s="6" t="n">
        <v>0</v>
      </c>
      <c r="C27">
        <f>IF(N(B26)&gt;0,1,C26+1)</f>
        <v/>
      </c>
      <c r="D27" s="7">
        <f>IF(N(B27)&gt;0,IF(D26="",B27,D26+$B$2*(B27-D26)),D26)</f>
        <v/>
      </c>
      <c r="E27" s="7">
        <f>IF(N(B27)&gt;0,IF(E26="",C27,E26+$B$2*(C27-E26)),E26)</f>
        <v/>
      </c>
      <c r="F27" s="7">
        <f>IF(D27="","",D27/E27)</f>
        <v/>
      </c>
      <c r="G27" s="7">
        <f>IF(F27="","",(1-$B$2/2)*F27)</f>
        <v/>
      </c>
      <c r="H27">
        <f>IF(N(B27)&gt;0,B27,"")</f>
        <v/>
      </c>
    </row>
    <row r="28">
      <c r="A28" t="n">
        <v>24</v>
      </c>
      <c r="B28" s="6" t="n">
        <v>0</v>
      </c>
      <c r="C28">
        <f>IF(N(B27)&gt;0,1,C27+1)</f>
        <v/>
      </c>
      <c r="D28" s="7">
        <f>IF(N(B28)&gt;0,IF(D27="",B28,D27+$B$2*(B28-D27)),D27)</f>
        <v/>
      </c>
      <c r="E28" s="7">
        <f>IF(N(B28)&gt;0,IF(E27="",C28,E27+$B$2*(C28-E27)),E27)</f>
        <v/>
      </c>
      <c r="F28" s="7">
        <f>IF(D28="","",D28/E28)</f>
        <v/>
      </c>
      <c r="G28" s="7">
        <f>IF(F28="","",(1-$B$2/2)*F28)</f>
        <v/>
      </c>
      <c r="H28">
        <f>IF(N(B28)&gt;0,B28,"")</f>
        <v/>
      </c>
    </row>
    <row r="29">
      <c r="A29" t="n">
        <v>25</v>
      </c>
      <c r="B29" s="6" t="n">
        <v>11</v>
      </c>
      <c r="C29">
        <f>IF(N(B28)&gt;0,1,C28+1)</f>
        <v/>
      </c>
      <c r="D29" s="7">
        <f>IF(N(B29)&gt;0,IF(D28="",B29,D28+$B$2*(B29-D28)),D28)</f>
        <v/>
      </c>
      <c r="E29" s="7">
        <f>IF(N(B29)&gt;0,IF(E28="",C29,E28+$B$2*(C29-E28)),E28)</f>
        <v/>
      </c>
      <c r="F29" s="7">
        <f>IF(D29="","",D29/E29)</f>
        <v/>
      </c>
      <c r="G29" s="7">
        <f>IF(F29="","",(1-$B$2/2)*F29)</f>
        <v/>
      </c>
      <c r="H29">
        <f>IF(N(B29)&gt;0,B29,"")</f>
        <v/>
      </c>
    </row>
    <row r="30">
      <c r="A30" t="n">
        <v>26</v>
      </c>
      <c r="B30" s="6" t="n">
        <v>0</v>
      </c>
      <c r="C30">
        <f>IF(N(B29)&gt;0,1,C29+1)</f>
        <v/>
      </c>
      <c r="D30" s="7">
        <f>IF(N(B30)&gt;0,IF(D29="",B30,D29+$B$2*(B30-D29)),D29)</f>
        <v/>
      </c>
      <c r="E30" s="7">
        <f>IF(N(B30)&gt;0,IF(E29="",C30,E29+$B$2*(C30-E29)),E29)</f>
        <v/>
      </c>
      <c r="F30" s="7">
        <f>IF(D30="","",D30/E30)</f>
        <v/>
      </c>
      <c r="G30" s="7">
        <f>IF(F30="","",(1-$B$2/2)*F30)</f>
        <v/>
      </c>
      <c r="H30">
        <f>IF(N(B30)&gt;0,B30,"")</f>
        <v/>
      </c>
    </row>
    <row r="31">
      <c r="A31" t="n">
        <v>27</v>
      </c>
      <c r="B31" s="6" t="n">
        <v>0</v>
      </c>
      <c r="C31">
        <f>IF(N(B30)&gt;0,1,C30+1)</f>
        <v/>
      </c>
      <c r="D31" s="7">
        <f>IF(N(B31)&gt;0,IF(D30="",B31,D30+$B$2*(B31-D30)),D30)</f>
        <v/>
      </c>
      <c r="E31" s="7">
        <f>IF(N(B31)&gt;0,IF(E30="",C31,E30+$B$2*(C31-E30)),E30)</f>
        <v/>
      </c>
      <c r="F31" s="7">
        <f>IF(D31="","",D31/E31)</f>
        <v/>
      </c>
      <c r="G31" s="7">
        <f>IF(F31="","",(1-$B$2/2)*F31)</f>
        <v/>
      </c>
      <c r="H31">
        <f>IF(N(B31)&gt;0,B31,"")</f>
        <v/>
      </c>
    </row>
    <row r="32">
      <c r="A32" t="n">
        <v>28</v>
      </c>
      <c r="B32" s="6" t="n">
        <v>15</v>
      </c>
      <c r="C32">
        <f>IF(N(B31)&gt;0,1,C31+1)</f>
        <v/>
      </c>
      <c r="D32" s="7">
        <f>IF(N(B32)&gt;0,IF(D31="",B32,D31+$B$2*(B32-D31)),D31)</f>
        <v/>
      </c>
      <c r="E32" s="7">
        <f>IF(N(B32)&gt;0,IF(E31="",C32,E31+$B$2*(C32-E31)),E31)</f>
        <v/>
      </c>
      <c r="F32" s="7">
        <f>IF(D32="","",D32/E32)</f>
        <v/>
      </c>
      <c r="G32" s="7">
        <f>IF(F32="","",(1-$B$2/2)*F32)</f>
        <v/>
      </c>
      <c r="H32">
        <f>IF(N(B32)&gt;0,B32,"")</f>
        <v/>
      </c>
    </row>
    <row r="33">
      <c r="A33" t="n">
        <v>29</v>
      </c>
      <c r="B33" s="6" t="n">
        <v>0</v>
      </c>
      <c r="C33">
        <f>IF(N(B32)&gt;0,1,C32+1)</f>
        <v/>
      </c>
      <c r="D33" s="7">
        <f>IF(N(B33)&gt;0,IF(D32="",B33,D32+$B$2*(B33-D32)),D32)</f>
        <v/>
      </c>
      <c r="E33" s="7">
        <f>IF(N(B33)&gt;0,IF(E32="",C33,E32+$B$2*(C33-E32)),E32)</f>
        <v/>
      </c>
      <c r="F33" s="7">
        <f>IF(D33="","",D33/E33)</f>
        <v/>
      </c>
      <c r="G33" s="7">
        <f>IF(F33="","",(1-$B$2/2)*F33)</f>
        <v/>
      </c>
      <c r="H33">
        <f>IF(N(B33)&gt;0,B33,"")</f>
        <v/>
      </c>
    </row>
    <row r="34">
      <c r="A34" t="n">
        <v>30</v>
      </c>
      <c r="B34" s="6" t="n">
        <v>0</v>
      </c>
      <c r="C34">
        <f>IF(N(B33)&gt;0,1,C33+1)</f>
        <v/>
      </c>
      <c r="D34" s="7">
        <f>IF(N(B34)&gt;0,IF(D33="",B34,D33+$B$2*(B34-D33)),D33)</f>
        <v/>
      </c>
      <c r="E34" s="7">
        <f>IF(N(B34)&gt;0,IF(E33="",C34,E33+$B$2*(C34-E33)),E33)</f>
        <v/>
      </c>
      <c r="F34" s="7">
        <f>IF(D34="","",D34/E34)</f>
        <v/>
      </c>
      <c r="G34" s="7">
        <f>IF(F34="","",(1-$B$2/2)*F34)</f>
        <v/>
      </c>
      <c r="H34">
        <f>IF(N(B34)&gt;0,B34,"")</f>
        <v/>
      </c>
    </row>
    <row r="35">
      <c r="A35" t="n">
        <v>31</v>
      </c>
      <c r="B35" s="6" t="n">
        <v>0</v>
      </c>
      <c r="C35">
        <f>IF(N(B34)&gt;0,1,C34+1)</f>
        <v/>
      </c>
      <c r="D35" s="7">
        <f>IF(N(B35)&gt;0,IF(D34="",B35,D34+$B$2*(B35-D34)),D34)</f>
        <v/>
      </c>
      <c r="E35" s="7">
        <f>IF(N(B35)&gt;0,IF(E34="",C35,E34+$B$2*(C35-E34)),E34)</f>
        <v/>
      </c>
      <c r="F35" s="7">
        <f>IF(D35="","",D35/E35)</f>
        <v/>
      </c>
      <c r="G35" s="7">
        <f>IF(F35="","",(1-$B$2/2)*F35)</f>
        <v/>
      </c>
      <c r="H35">
        <f>IF(N(B35)&gt;0,B35,"")</f>
        <v/>
      </c>
    </row>
    <row r="36">
      <c r="A36" t="n">
        <v>32</v>
      </c>
      <c r="B36" s="6" t="n">
        <v>7</v>
      </c>
      <c r="C36">
        <f>IF(N(B35)&gt;0,1,C35+1)</f>
        <v/>
      </c>
      <c r="D36" s="7">
        <f>IF(N(B36)&gt;0,IF(D35="",B36,D35+$B$2*(B36-D35)),D35)</f>
        <v/>
      </c>
      <c r="E36" s="7">
        <f>IF(N(B36)&gt;0,IF(E35="",C36,E35+$B$2*(C36-E35)),E35)</f>
        <v/>
      </c>
      <c r="F36" s="7">
        <f>IF(D36="","",D36/E36)</f>
        <v/>
      </c>
      <c r="G36" s="7">
        <f>IF(F36="","",(1-$B$2/2)*F36)</f>
        <v/>
      </c>
      <c r="H36">
        <f>IF(N(B36)&gt;0,B36,"")</f>
        <v/>
      </c>
    </row>
    <row r="37">
      <c r="A37" t="n">
        <v>33</v>
      </c>
      <c r="B37" s="6" t="n">
        <v>0</v>
      </c>
      <c r="C37">
        <f>IF(N(B36)&gt;0,1,C36+1)</f>
        <v/>
      </c>
      <c r="D37" s="7">
        <f>IF(N(B37)&gt;0,IF(D36="",B37,D36+$B$2*(B37-D36)),D36)</f>
        <v/>
      </c>
      <c r="E37" s="7">
        <f>IF(N(B37)&gt;0,IF(E36="",C37,E36+$B$2*(C37-E36)),E36)</f>
        <v/>
      </c>
      <c r="F37" s="7">
        <f>IF(D37="","",D37/E37)</f>
        <v/>
      </c>
      <c r="G37" s="7">
        <f>IF(F37="","",(1-$B$2/2)*F37)</f>
        <v/>
      </c>
      <c r="H37">
        <f>IF(N(B37)&gt;0,B37,"")</f>
        <v/>
      </c>
    </row>
    <row r="38">
      <c r="A38" t="n">
        <v>34</v>
      </c>
      <c r="B38" s="6" t="n">
        <v>13</v>
      </c>
      <c r="C38">
        <f>IF(N(B37)&gt;0,1,C37+1)</f>
        <v/>
      </c>
      <c r="D38" s="7">
        <f>IF(N(B38)&gt;0,IF(D37="",B38,D37+$B$2*(B38-D37)),D37)</f>
        <v/>
      </c>
      <c r="E38" s="7">
        <f>IF(N(B38)&gt;0,IF(E37="",C38,E37+$B$2*(C38-E37)),E37)</f>
        <v/>
      </c>
      <c r="F38" s="7">
        <f>IF(D38="","",D38/E38)</f>
        <v/>
      </c>
      <c r="G38" s="7">
        <f>IF(F38="","",(1-$B$2/2)*F38)</f>
        <v/>
      </c>
      <c r="H38">
        <f>IF(N(B38)&gt;0,B38,"")</f>
        <v/>
      </c>
    </row>
    <row r="39">
      <c r="A39" t="n">
        <v>35</v>
      </c>
      <c r="B39" s="6" t="n">
        <v>0</v>
      </c>
      <c r="C39">
        <f>IF(N(B38)&gt;0,1,C38+1)</f>
        <v/>
      </c>
      <c r="D39" s="7">
        <f>IF(N(B39)&gt;0,IF(D38="",B39,D38+$B$2*(B39-D38)),D38)</f>
        <v/>
      </c>
      <c r="E39" s="7">
        <f>IF(N(B39)&gt;0,IF(E38="",C39,E38+$B$2*(C39-E38)),E38)</f>
        <v/>
      </c>
      <c r="F39" s="7">
        <f>IF(D39="","",D39/E39)</f>
        <v/>
      </c>
      <c r="G39" s="7">
        <f>IF(F39="","",(1-$B$2/2)*F39)</f>
        <v/>
      </c>
      <c r="H39">
        <f>IF(N(B39)&gt;0,B39,"")</f>
        <v/>
      </c>
    </row>
    <row r="40">
      <c r="A40" t="n">
        <v>36</v>
      </c>
      <c r="B40" s="6" t="n">
        <v>0</v>
      </c>
      <c r="C40">
        <f>IF(N(B39)&gt;0,1,C39+1)</f>
        <v/>
      </c>
      <c r="D40" s="7">
        <f>IF(N(B40)&gt;0,IF(D39="",B40,D39+$B$2*(B40-D39)),D39)</f>
        <v/>
      </c>
      <c r="E40" s="7">
        <f>IF(N(B40)&gt;0,IF(E39="",C40,E39+$B$2*(C40-E39)),E39)</f>
        <v/>
      </c>
      <c r="F40" s="7">
        <f>IF(D40="","",D40/E40)</f>
        <v/>
      </c>
      <c r="G40" s="7">
        <f>IF(F40="","",(1-$B$2/2)*F40)</f>
        <v/>
      </c>
      <c r="H40">
        <f>IF(N(B40)&gt;0,B40,"")</f>
        <v/>
      </c>
    </row>
  </sheetData>
  <dataValidations count="1">
    <dataValidation sqref="B2" showDropDown="0" showInputMessage="0" showErrorMessage="1" allowBlank="0" errorTitle="α out of range" error="Use a value between 0.01 and 0.5 (0.05–0.2 is typical for intermittent demand)." type="decimal" operator="between">
      <formula1>0.01</formula1>
      <formula2>0.5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2026-09-19T14:36:02Z</dcterms:created>
  <dcterms:modified xmlns:dcterms="http://purl.org/dc/terms/" xmlns:xsi="http://www.w3.org/2001/XMLSchema-instance" xsi:type="dcterms:W3CDTF">2026-09-19T14:36:02Z</dcterms:modified>
</cp:coreProperties>
</file>